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5480" windowHeight="10365" tabRatio="602" activeTab="0"/>
  </bookViews>
  <sheets>
    <sheet name="Лист1" sheetId="1" r:id="rId1"/>
    <sheet name="Лист2" sheetId="2" r:id="rId2"/>
    <sheet name="Лист3" sheetId="3" r:id="rId3"/>
  </sheets>
  <definedNames>
    <definedName name="_Date_">'Лист1'!#REF!</definedName>
    <definedName name="_Otchet_Period_Source__AT_ObjectName">'Лист1'!#REF!</definedName>
    <definedName name="_Otchet_Period_Sourse__AT_ObjectName">'Лист1'!#REF!</definedName>
    <definedName name="_Period_">'Лист1'!#REF!</definedName>
    <definedName name="FormSectionFormCode">'Лист1'!#REF!</definedName>
    <definedName name="_xlnm.Print_Area" localSheetId="0">'Лист1'!$A$1:$F$63</definedName>
  </definedNames>
  <calcPr fullCalcOnLoad="1"/>
</workbook>
</file>

<file path=xl/sharedStrings.xml><?xml version="1.0" encoding="utf-8"?>
<sst xmlns="http://schemas.openxmlformats.org/spreadsheetml/2006/main" count="108" uniqueCount="101">
  <si>
    <t>0600</t>
  </si>
  <si>
    <t>Охрана окружающей среды</t>
  </si>
  <si>
    <t>0700</t>
  </si>
  <si>
    <t>Образование</t>
  </si>
  <si>
    <t>0800</t>
  </si>
  <si>
    <t>ВСЕГО РАСХОДОВ</t>
  </si>
  <si>
    <t>0500</t>
  </si>
  <si>
    <t>Жилищно-коммунальное хозяйство</t>
  </si>
  <si>
    <t>9600</t>
  </si>
  <si>
    <t>0100</t>
  </si>
  <si>
    <t>Общегосударственные вопросы</t>
  </si>
  <si>
    <t>РАЗДЕЛ 2. Р А С Х О Д Ы</t>
  </si>
  <si>
    <t>Код по бюджетной классификации</t>
  </si>
  <si>
    <t>Наименование показателя</t>
  </si>
  <si>
    <t>1100</t>
  </si>
  <si>
    <t>Культура</t>
  </si>
  <si>
    <t>0102</t>
  </si>
  <si>
    <t>Функционирование высшего должностного лица муниципального образования</t>
  </si>
  <si>
    <t>0103</t>
  </si>
  <si>
    <t>Функционирование законодательных(представительных)органов муниципального образования</t>
  </si>
  <si>
    <t>0104</t>
  </si>
  <si>
    <t xml:space="preserve">Функционирование высших исполнительных органов государственной власти местных администраций </t>
  </si>
  <si>
    <t>0106</t>
  </si>
  <si>
    <t>Обеспечение деятельности органов финансовобюджетного надзора</t>
  </si>
  <si>
    <t>Другие общегосударственные вопросы</t>
  </si>
  <si>
    <t>Коммунальное хозяйство</t>
  </si>
  <si>
    <t>0603</t>
  </si>
  <si>
    <t>Охрана объектов растительного и животного мира и среды их обитания</t>
  </si>
  <si>
    <t>0701</t>
  </si>
  <si>
    <t xml:space="preserve">Дошкольное образование 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</si>
  <si>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</si>
  <si>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</si>
  <si>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</si>
  <si>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</si>
  <si>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</si>
  <si>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</si>
  <si>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</si>
  <si>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Периодическая печать и издательства</t>
  </si>
  <si>
    <t>1000</t>
  </si>
  <si>
    <t>Социальная политика</t>
  </si>
  <si>
    <t>1003</t>
  </si>
  <si>
    <t xml:space="preserve">Социальное обеспечение населения </t>
  </si>
  <si>
    <t>1004</t>
  </si>
  <si>
    <t>Охрана семьи, материнства и детства</t>
  </si>
  <si>
    <t>к решению Быковской районной Думы</t>
  </si>
  <si>
    <t>1202</t>
  </si>
  <si>
    <t>1200</t>
  </si>
  <si>
    <t>Средства массовой информации</t>
  </si>
  <si>
    <t>Физическая культура и спорт</t>
  </si>
  <si>
    <t>0113</t>
  </si>
  <si>
    <t>1102</t>
  </si>
  <si>
    <t>Массовый спорт</t>
  </si>
  <si>
    <t>Культура, кинематография</t>
  </si>
  <si>
    <t>Изменения</t>
  </si>
  <si>
    <t>План с учетом изменений</t>
  </si>
  <si>
    <t>0412</t>
  </si>
  <si>
    <t>Другие вопросы в области национальной экономики</t>
  </si>
  <si>
    <t>0309</t>
  </si>
  <si>
    <t>Защита населения и территорий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</si>
  <si>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</si>
  <si>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</si>
  <si>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0502</t>
  </si>
  <si>
    <t>0405</t>
  </si>
  <si>
    <t>0505</t>
  </si>
  <si>
    <t>1300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</si>
  <si>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</si>
  <si>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</si>
  <si>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</si>
  <si>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0300</t>
  </si>
  <si>
    <t>0408</t>
  </si>
  <si>
    <t>Транспорт</t>
  </si>
  <si>
    <t>Сельское хозяйство и рыболовство</t>
  </si>
  <si>
    <t>Национальная безопасность и правоохранительная деятельность</t>
  </si>
  <si>
    <t>1201</t>
  </si>
  <si>
    <t>Телевидение и радиовещание</t>
  </si>
  <si>
    <t>Другие вопросы в области жилищно-коммунального хозяйства</t>
  </si>
  <si>
    <t>1001</t>
  </si>
  <si>
    <t>Пенсионное обеспечение населения</t>
  </si>
  <si>
    <t>0107</t>
  </si>
  <si>
    <t>0111</t>
  </si>
  <si>
    <t>Резервные фонды</t>
  </si>
  <si>
    <t>Обеспечение проведения выборов и референдумов</t>
  </si>
  <si>
    <t>исполнено</t>
  </si>
  <si>
    <t>% выполнения</t>
  </si>
  <si>
    <t>Н.В.Евстафьев</t>
  </si>
  <si>
    <t xml:space="preserve">Заместитель гавы администрации Быковского муниципального района -начальник финансового отдела                                          .            </t>
  </si>
  <si>
    <t>0105</t>
  </si>
  <si>
    <t>Судебная система</t>
  </si>
  <si>
    <t>1400</t>
  </si>
  <si>
    <t>1403</t>
  </si>
  <si>
    <t>Иные межбюджетные трансферты</t>
  </si>
  <si>
    <t>Межбюджетные трансферты общего характера бюджетам бюджетной системы РФ</t>
  </si>
  <si>
    <t xml:space="preserve">от                г  №        </t>
  </si>
  <si>
    <t>Уточненный план</t>
  </si>
  <si>
    <t>1006</t>
  </si>
  <si>
    <t>Другие вопросы в области социальной политики</t>
  </si>
  <si>
    <t>Приложение  №3</t>
  </si>
  <si>
    <t>Расходы районного бюджета Быковского муниципального района за 2018 год по разделам, подразделам классификации расходов</t>
  </si>
  <si>
    <t>Резервные Фонды</t>
  </si>
  <si>
    <t>0804</t>
  </si>
  <si>
    <t>Другие вопросы в области культуры,кинематографии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</si>
</sst>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0.000"/>
  </numFmts>
  <fonts count="50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7" fillId="33" borderId="0" xfId="0" applyNumberFormat="1" applyFont="1" applyFill="1" applyAlignment="1">
      <alignment horizontal="left" vertical="top" wrapText="1"/>
    </xf>
    <xf numFmtId="0" fontId="2" fillId="33" borderId="0" xfId="0" applyFont="1" applyFill="1" applyAlignment="1">
      <alignment/>
    </xf>
    <xf numFmtId="49" fontId="7" fillId="33" borderId="0" xfId="0" applyNumberFormat="1" applyFont="1" applyFill="1" applyAlignment="1">
      <alignment vertical="top"/>
    </xf>
    <xf numFmtId="166" fontId="7" fillId="33" borderId="0" xfId="0" applyNumberFormat="1" applyFont="1" applyFill="1" applyAlignment="1">
      <alignment/>
    </xf>
    <xf numFmtId="166" fontId="7" fillId="33" borderId="0" xfId="0" applyNumberFormat="1" applyFont="1" applyFill="1" applyAlignment="1">
      <alignment horizontal="left" vertical="top" wrapText="1"/>
    </xf>
    <xf numFmtId="0" fontId="2" fillId="33" borderId="0" xfId="0" applyFont="1" applyFill="1" applyAlignment="1">
      <alignment wrapText="1"/>
    </xf>
    <xf numFmtId="166" fontId="7" fillId="33" borderId="0" xfId="0" applyNumberFormat="1" applyFont="1" applyFill="1" applyBorder="1" applyAlignment="1">
      <alignment horizontal="left" vertical="top" wrapText="1"/>
    </xf>
    <xf numFmtId="49" fontId="7" fillId="33" borderId="0" xfId="0" applyNumberFormat="1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center" vertical="top" wrapText="1"/>
    </xf>
    <xf numFmtId="171" fontId="7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left" vertical="top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left" vertical="top" wrapText="1"/>
    </xf>
    <xf numFmtId="49" fontId="5" fillId="33" borderId="0" xfId="0" applyNumberFormat="1" applyFont="1" applyFill="1" applyAlignment="1">
      <alignment horizontal="left" vertical="top" wrapText="1"/>
    </xf>
    <xf numFmtId="49" fontId="2" fillId="33" borderId="0" xfId="0" applyNumberFormat="1" applyFont="1" applyFill="1" applyAlignment="1">
      <alignment vertical="top"/>
    </xf>
    <xf numFmtId="166" fontId="6" fillId="33" borderId="0" xfId="0" applyNumberFormat="1" applyFont="1" applyFill="1" applyAlignment="1">
      <alignment/>
    </xf>
    <xf numFmtId="0" fontId="1" fillId="33" borderId="12" xfId="0" applyFont="1" applyFill="1" applyBorder="1" applyAlignment="1">
      <alignment/>
    </xf>
    <xf numFmtId="171" fontId="7" fillId="33" borderId="15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2" fontId="7" fillId="33" borderId="12" xfId="0" applyNumberFormat="1" applyFont="1" applyFill="1" applyBorder="1" applyAlignment="1">
      <alignment horizontal="right" vertical="center" wrapText="1"/>
    </xf>
    <xf numFmtId="172" fontId="7" fillId="33" borderId="12" xfId="0" applyNumberFormat="1" applyFont="1" applyFill="1" applyBorder="1" applyAlignment="1">
      <alignment horizontal="right" vertical="center"/>
    </xf>
    <xf numFmtId="172" fontId="7" fillId="33" borderId="16" xfId="0" applyNumberFormat="1" applyFont="1" applyFill="1" applyBorder="1" applyAlignment="1">
      <alignment horizontal="right" vertical="center"/>
    </xf>
    <xf numFmtId="172" fontId="8" fillId="33" borderId="12" xfId="0" applyNumberFormat="1" applyFont="1" applyFill="1" applyBorder="1" applyAlignment="1">
      <alignment horizontal="right" vertical="center" wrapText="1"/>
    </xf>
    <xf numFmtId="172" fontId="8" fillId="33" borderId="16" xfId="0" applyNumberFormat="1" applyFont="1" applyFill="1" applyBorder="1" applyAlignment="1">
      <alignment horizontal="right" vertical="center" wrapText="1"/>
    </xf>
    <xf numFmtId="172" fontId="8" fillId="33" borderId="12" xfId="0" applyNumberFormat="1" applyFont="1" applyFill="1" applyBorder="1" applyAlignment="1">
      <alignment horizontal="right" vertical="center"/>
    </xf>
    <xf numFmtId="172" fontId="8" fillId="33" borderId="16" xfId="0" applyNumberFormat="1" applyFont="1" applyFill="1" applyBorder="1" applyAlignment="1">
      <alignment horizontal="right" vertical="center"/>
    </xf>
    <xf numFmtId="172" fontId="9" fillId="33" borderId="12" xfId="0" applyNumberFormat="1" applyFont="1" applyFill="1" applyBorder="1" applyAlignment="1">
      <alignment horizontal="right" vertical="center"/>
    </xf>
    <xf numFmtId="172" fontId="9" fillId="33" borderId="16" xfId="0" applyNumberFormat="1" applyFont="1" applyFill="1" applyBorder="1" applyAlignment="1">
      <alignment horizontal="right" vertical="center"/>
    </xf>
    <xf numFmtId="172" fontId="10" fillId="33" borderId="12" xfId="0" applyNumberFormat="1" applyFont="1" applyFill="1" applyBorder="1" applyAlignment="1">
      <alignment horizontal="right" vertical="center"/>
    </xf>
    <xf numFmtId="172" fontId="10" fillId="33" borderId="16" xfId="0" applyNumberFormat="1" applyFont="1" applyFill="1" applyBorder="1" applyAlignment="1">
      <alignment horizontal="right" vertical="center"/>
    </xf>
    <xf numFmtId="172" fontId="7" fillId="33" borderId="16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center" vertical="top" wrapText="1"/>
    </xf>
    <xf numFmtId="173" fontId="8" fillId="33" borderId="12" xfId="0" applyNumberFormat="1" applyFont="1" applyFill="1" applyBorder="1" applyAlignment="1">
      <alignment vertical="center" wrapText="1"/>
    </xf>
    <xf numFmtId="173" fontId="8" fillId="33" borderId="14" xfId="0" applyNumberFormat="1" applyFont="1" applyFill="1" applyBorder="1" applyAlignment="1">
      <alignment vertical="center" wrapText="1"/>
    </xf>
    <xf numFmtId="49" fontId="8" fillId="33" borderId="12" xfId="0" applyNumberFormat="1" applyFont="1" applyFill="1" applyBorder="1" applyAlignment="1">
      <alignment horizontal="right" vertical="center" wrapText="1"/>
    </xf>
    <xf numFmtId="49" fontId="8" fillId="33" borderId="14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49" fontId="11" fillId="33" borderId="0" xfId="0" applyNumberFormat="1" applyFont="1" applyFill="1" applyAlignment="1">
      <alignment horizontal="center" vertical="top" wrapText="1"/>
    </xf>
    <xf numFmtId="4" fontId="7" fillId="33" borderId="12" xfId="0" applyNumberFormat="1" applyFont="1" applyFill="1" applyBorder="1" applyAlignment="1">
      <alignment horizontal="right" vertic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171" fontId="12" fillId="33" borderId="15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center" wrapText="1"/>
    </xf>
    <xf numFmtId="173" fontId="11" fillId="33" borderId="12" xfId="0" applyNumberFormat="1" applyFont="1" applyFill="1" applyBorder="1" applyAlignment="1">
      <alignment vertical="center" wrapText="1"/>
    </xf>
    <xf numFmtId="0" fontId="12" fillId="33" borderId="12" xfId="0" applyFont="1" applyFill="1" applyBorder="1" applyAlignment="1">
      <alignment horizontal="right" vertical="center" wrapText="1"/>
    </xf>
    <xf numFmtId="172" fontId="11" fillId="33" borderId="12" xfId="0" applyNumberFormat="1" applyFont="1" applyFill="1" applyBorder="1" applyAlignment="1">
      <alignment horizontal="right" vertical="center"/>
    </xf>
    <xf numFmtId="49" fontId="11" fillId="33" borderId="11" xfId="0" applyNumberFormat="1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vertical="top" wrapText="1"/>
    </xf>
    <xf numFmtId="172" fontId="11" fillId="33" borderId="12" xfId="0" applyNumberFormat="1" applyFont="1" applyFill="1" applyBorder="1" applyAlignment="1">
      <alignment horizontal="right" vertical="center" wrapText="1"/>
    </xf>
    <xf numFmtId="4" fontId="11" fillId="33" borderId="12" xfId="0" applyNumberFormat="1" applyFont="1" applyFill="1" applyBorder="1" applyAlignment="1">
      <alignment horizontal="right" vertical="center" wrapText="1"/>
    </xf>
    <xf numFmtId="49" fontId="12" fillId="33" borderId="11" xfId="0" applyNumberFormat="1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vertical="top" wrapText="1"/>
    </xf>
    <xf numFmtId="173" fontId="12" fillId="33" borderId="12" xfId="0" applyNumberFormat="1" applyFont="1" applyFill="1" applyBorder="1" applyAlignment="1">
      <alignment vertical="center" wrapText="1"/>
    </xf>
    <xf numFmtId="172" fontId="12" fillId="33" borderId="12" xfId="0" applyNumberFormat="1" applyFont="1" applyFill="1" applyBorder="1" applyAlignment="1">
      <alignment horizontal="right" vertical="center" wrapText="1"/>
    </xf>
    <xf numFmtId="4" fontId="12" fillId="33" borderId="12" xfId="0" applyNumberFormat="1" applyFont="1" applyFill="1" applyBorder="1" applyAlignment="1">
      <alignment horizontal="right" vertical="center" wrapText="1"/>
    </xf>
    <xf numFmtId="166" fontId="12" fillId="33" borderId="12" xfId="0" applyNumberFormat="1" applyFont="1" applyFill="1" applyBorder="1" applyAlignment="1">
      <alignment horizontal="left" vertical="top" wrapText="1"/>
    </xf>
    <xf numFmtId="166" fontId="11" fillId="33" borderId="12" xfId="0" applyNumberFormat="1" applyFont="1" applyFill="1" applyBorder="1" applyAlignment="1">
      <alignment horizontal="left" vertical="top" wrapText="1"/>
    </xf>
    <xf numFmtId="173" fontId="12" fillId="33" borderId="12" xfId="0" applyNumberFormat="1" applyFont="1" applyFill="1" applyBorder="1" applyAlignment="1">
      <alignment horizontal="right" vertical="center" wrapText="1"/>
    </xf>
    <xf numFmtId="166" fontId="13" fillId="33" borderId="12" xfId="0" applyNumberFormat="1" applyFont="1" applyFill="1" applyBorder="1" applyAlignment="1">
      <alignment horizontal="left" vertical="top" wrapText="1"/>
    </xf>
    <xf numFmtId="172" fontId="13" fillId="33" borderId="12" xfId="0" applyNumberFormat="1" applyFont="1" applyFill="1" applyBorder="1" applyAlignment="1">
      <alignment horizontal="right" vertical="center" wrapText="1"/>
    </xf>
    <xf numFmtId="4" fontId="13" fillId="33" borderId="12" xfId="0" applyNumberFormat="1" applyFont="1" applyFill="1" applyBorder="1" applyAlignment="1">
      <alignment horizontal="right" vertical="center" wrapText="1"/>
    </xf>
    <xf numFmtId="4" fontId="14" fillId="33" borderId="12" xfId="0" applyNumberFormat="1" applyFont="1" applyFill="1" applyBorder="1" applyAlignment="1">
      <alignment horizontal="right" vertical="center" wrapText="1"/>
    </xf>
    <xf numFmtId="166" fontId="12" fillId="33" borderId="12" xfId="0" applyNumberFormat="1" applyFont="1" applyFill="1" applyBorder="1" applyAlignment="1">
      <alignment horizontal="right" vertical="center" wrapText="1"/>
    </xf>
    <xf numFmtId="49" fontId="15" fillId="33" borderId="11" xfId="0" applyNumberFormat="1" applyFont="1" applyFill="1" applyBorder="1" applyAlignment="1">
      <alignment horizontal="center" vertical="top" wrapText="1"/>
    </xf>
    <xf numFmtId="166" fontId="15" fillId="33" borderId="12" xfId="0" applyNumberFormat="1" applyFont="1" applyFill="1" applyBorder="1" applyAlignment="1">
      <alignment horizontal="left" vertical="top" wrapText="1"/>
    </xf>
    <xf numFmtId="173" fontId="15" fillId="33" borderId="12" xfId="0" applyNumberFormat="1" applyFont="1" applyFill="1" applyBorder="1" applyAlignment="1">
      <alignment vertical="center" wrapText="1"/>
    </xf>
    <xf numFmtId="173" fontId="15" fillId="33" borderId="12" xfId="0" applyNumberFormat="1" applyFont="1" applyFill="1" applyBorder="1" applyAlignment="1">
      <alignment horizontal="right" vertical="center" wrapText="1"/>
    </xf>
    <xf numFmtId="49" fontId="11" fillId="33" borderId="12" xfId="0" applyNumberFormat="1" applyFont="1" applyFill="1" applyBorder="1" applyAlignment="1">
      <alignment horizontal="left" vertical="top" wrapText="1"/>
    </xf>
    <xf numFmtId="166" fontId="7" fillId="33" borderId="0" xfId="0" applyNumberFormat="1" applyFont="1" applyFill="1" applyAlignment="1">
      <alignment horizontal="right"/>
    </xf>
    <xf numFmtId="0" fontId="7" fillId="33" borderId="0" xfId="0" applyNumberFormat="1" applyFont="1" applyFill="1" applyAlignment="1">
      <alignment horizontal="right" vertical="top"/>
    </xf>
    <xf numFmtId="0" fontId="8" fillId="33" borderId="0" xfId="0" applyFont="1" applyFill="1" applyAlignment="1">
      <alignment horizontal="center" vertical="top" wrapText="1"/>
    </xf>
    <xf numFmtId="0" fontId="7" fillId="33" borderId="0" xfId="0" applyFont="1" applyFill="1" applyBorder="1" applyAlignment="1">
      <alignment horizontal="left" vertical="center" wrapText="1"/>
    </xf>
    <xf numFmtId="49" fontId="7" fillId="33" borderId="0" xfId="0" applyNumberFormat="1" applyFont="1" applyFill="1" applyAlignment="1">
      <alignment vertical="top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="75" zoomScaleSheetLayoutView="75" zoomScalePageLayoutView="0" workbookViewId="0" topLeftCell="A42">
      <selection activeCell="D47" sqref="D47"/>
    </sheetView>
  </sheetViews>
  <sheetFormatPr defaultColWidth="9.00390625" defaultRowHeight="12.75"/>
  <cols>
    <col min="1" max="1" width="40.00390625" style="16" customWidth="1"/>
    <col min="2" max="2" width="73.75390625" style="17" customWidth="1"/>
    <col min="3" max="3" width="18.75390625" style="17" customWidth="1"/>
    <col min="4" max="4" width="21.625" style="17" customWidth="1"/>
    <col min="5" max="5" width="17.375" style="18" customWidth="1"/>
    <col min="6" max="6" width="18.25390625" style="2" hidden="1" customWidth="1"/>
    <col min="7" max="7" width="17.125" style="2" hidden="1" customWidth="1"/>
    <col min="8" max="16384" width="9.125" style="2" customWidth="1"/>
  </cols>
  <sheetData>
    <row r="1" spans="1:7" ht="18.75">
      <c r="A1" s="1"/>
      <c r="B1" s="75" t="s">
        <v>96</v>
      </c>
      <c r="C1" s="75"/>
      <c r="D1" s="75"/>
      <c r="E1" s="75"/>
      <c r="F1" s="75"/>
      <c r="G1" s="75"/>
    </row>
    <row r="2" spans="1:7" ht="18.75">
      <c r="A2" s="1"/>
      <c r="B2" s="75" t="s">
        <v>44</v>
      </c>
      <c r="C2" s="75"/>
      <c r="D2" s="75"/>
      <c r="E2" s="75"/>
      <c r="F2" s="75"/>
      <c r="G2" s="75"/>
    </row>
    <row r="3" spans="1:7" ht="19.5" customHeight="1">
      <c r="A3" s="1"/>
      <c r="B3" s="76" t="s">
        <v>92</v>
      </c>
      <c r="C3" s="76"/>
      <c r="D3" s="76"/>
      <c r="E3" s="76"/>
      <c r="F3" s="76"/>
      <c r="G3" s="76"/>
    </row>
    <row r="4" spans="1:5" ht="16.5" customHeight="1" hidden="1">
      <c r="A4" s="1"/>
      <c r="B4" s="3"/>
      <c r="C4" s="3"/>
      <c r="D4" s="3"/>
      <c r="E4" s="4"/>
    </row>
    <row r="5" spans="1:7" ht="18.75" hidden="1">
      <c r="A5" s="1"/>
      <c r="B5" s="3"/>
      <c r="C5" s="79"/>
      <c r="D5" s="80"/>
      <c r="E5" s="80"/>
      <c r="F5" s="80"/>
      <c r="G5" s="80"/>
    </row>
    <row r="6" spans="1:8" ht="90" customHeight="1" thickBot="1">
      <c r="A6" s="1"/>
      <c r="B6" s="43" t="s">
        <v>97</v>
      </c>
      <c r="C6" s="42"/>
      <c r="D6" s="42"/>
      <c r="E6" s="42"/>
      <c r="F6" s="42"/>
      <c r="G6" s="42"/>
      <c r="H6" s="42"/>
    </row>
    <row r="7" spans="1:8" ht="19.5" hidden="1" thickBot="1">
      <c r="A7" s="1"/>
      <c r="B7" s="42"/>
      <c r="C7" s="42"/>
      <c r="D7" s="42"/>
      <c r="E7" s="42"/>
      <c r="F7" s="42"/>
      <c r="G7" s="42"/>
      <c r="H7" s="42"/>
    </row>
    <row r="8" spans="1:5" s="6" customFormat="1" ht="3.75" customHeight="1" hidden="1" thickBot="1">
      <c r="A8" s="1"/>
      <c r="B8" s="77"/>
      <c r="C8" s="36"/>
      <c r="D8" s="36"/>
      <c r="E8" s="5"/>
    </row>
    <row r="9" spans="1:5" s="6" customFormat="1" ht="19.5" hidden="1" thickBot="1">
      <c r="A9" s="1"/>
      <c r="B9" s="77"/>
      <c r="C9" s="36"/>
      <c r="D9" s="36"/>
      <c r="E9" s="7"/>
    </row>
    <row r="10" spans="1:5" s="6" customFormat="1" ht="8.25" customHeight="1" hidden="1" thickBot="1">
      <c r="A10" s="8"/>
      <c r="B10" s="9"/>
      <c r="C10" s="9"/>
      <c r="D10" s="9"/>
      <c r="E10" s="7"/>
    </row>
    <row r="11" spans="1:7" s="6" customFormat="1" ht="58.5" customHeight="1">
      <c r="A11" s="45" t="s">
        <v>12</v>
      </c>
      <c r="B11" s="46" t="s">
        <v>13</v>
      </c>
      <c r="C11" s="46" t="s">
        <v>93</v>
      </c>
      <c r="D11" s="46" t="s">
        <v>82</v>
      </c>
      <c r="E11" s="47" t="s">
        <v>83</v>
      </c>
      <c r="F11" s="20" t="s">
        <v>53</v>
      </c>
      <c r="G11" s="10" t="s">
        <v>54</v>
      </c>
    </row>
    <row r="12" spans="1:7" s="11" customFormat="1" ht="25.5" customHeight="1">
      <c r="A12" s="48"/>
      <c r="B12" s="49" t="s">
        <v>11</v>
      </c>
      <c r="C12" s="50"/>
      <c r="D12" s="51"/>
      <c r="E12" s="52"/>
      <c r="F12" s="25">
        <f>SUM(G12-E12)</f>
        <v>0</v>
      </c>
      <c r="G12" s="30"/>
    </row>
    <row r="13" spans="1:7" s="11" customFormat="1" ht="50.25" customHeight="1">
      <c r="A13" s="53" t="s">
        <v>9</v>
      </c>
      <c r="B13" s="54" t="s">
        <v>10</v>
      </c>
      <c r="C13" s="55">
        <f>C14+C15+C16+C19+C21+C24+C22+C17+C18+C23</f>
        <v>62426.201</v>
      </c>
      <c r="D13" s="55">
        <f>D14+D15+D16+D19+D21+D24+D22+D17+D18+D23</f>
        <v>59448.119</v>
      </c>
      <c r="E13" s="56">
        <f>D13/C13%</f>
        <v>95.2294357941147</v>
      </c>
      <c r="F13" s="27"/>
      <c r="G13" s="28" t="e">
        <f>G14+G15+G16+G19+G20+G21+G24</f>
        <v>#REF!</v>
      </c>
    </row>
    <row r="14" spans="1:7" s="11" customFormat="1" ht="60" customHeight="1">
      <c r="A14" s="57" t="s">
        <v>16</v>
      </c>
      <c r="B14" s="58" t="s">
        <v>17</v>
      </c>
      <c r="C14" s="59">
        <v>1017.877</v>
      </c>
      <c r="D14" s="60">
        <v>1017.877</v>
      </c>
      <c r="E14" s="61">
        <f>D14/C14%</f>
        <v>100</v>
      </c>
      <c r="F14" s="25"/>
      <c r="G14" s="26">
        <f>F14+E14</f>
        <v>100</v>
      </c>
    </row>
    <row r="15" spans="1:7" s="11" customFormat="1" ht="81.75" customHeight="1" hidden="1">
      <c r="A15" s="57" t="s">
        <v>18</v>
      </c>
      <c r="B15" s="58" t="s">
        <v>19</v>
      </c>
      <c r="C15" s="59"/>
      <c r="D15" s="60"/>
      <c r="E15" s="61"/>
      <c r="F15" s="25"/>
      <c r="G15" s="26">
        <f>F15+E15</f>
        <v>0</v>
      </c>
    </row>
    <row r="16" spans="1:7" ht="78.75" customHeight="1">
      <c r="A16" s="57" t="s">
        <v>20</v>
      </c>
      <c r="B16" s="58" t="s">
        <v>21</v>
      </c>
      <c r="C16" s="59">
        <v>29594.178</v>
      </c>
      <c r="D16" s="60">
        <v>28172.835</v>
      </c>
      <c r="E16" s="61">
        <f>D16/C16%</f>
        <v>95.19722088581071</v>
      </c>
      <c r="F16" s="25"/>
      <c r="G16" s="26">
        <f>F16+E19</f>
        <v>99.92449421462427</v>
      </c>
    </row>
    <row r="17" spans="1:7" ht="54.75" customHeight="1" hidden="1">
      <c r="A17" s="57" t="s">
        <v>86</v>
      </c>
      <c r="B17" s="58" t="s">
        <v>87</v>
      </c>
      <c r="C17" s="59"/>
      <c r="D17" s="60"/>
      <c r="E17" s="61" t="e">
        <f>D17/C17%</f>
        <v>#DIV/0!</v>
      </c>
      <c r="F17" s="25"/>
      <c r="G17" s="26"/>
    </row>
    <row r="18" spans="1:7" ht="54.75" customHeight="1">
      <c r="A18" s="57" t="s">
        <v>86</v>
      </c>
      <c r="B18" s="58" t="s">
        <v>87</v>
      </c>
      <c r="C18" s="59">
        <v>40.5</v>
      </c>
      <c r="D18" s="60">
        <v>40</v>
      </c>
      <c r="E18" s="61">
        <f>D18/C18%</f>
        <v>98.76543209876543</v>
      </c>
      <c r="F18" s="25"/>
      <c r="G18" s="26"/>
    </row>
    <row r="19" spans="1:7" ht="45" customHeight="1">
      <c r="A19" s="57" t="s">
        <v>22</v>
      </c>
      <c r="B19" s="58" t="s">
        <v>23</v>
      </c>
      <c r="C19" s="59">
        <v>7399.433</v>
      </c>
      <c r="D19" s="60">
        <v>7393.846</v>
      </c>
      <c r="E19" s="61">
        <f>D19/C19%</f>
        <v>99.92449421462427</v>
      </c>
      <c r="F19" s="25"/>
      <c r="G19" s="26" t="e">
        <f>F19+#REF!</f>
        <v>#REF!</v>
      </c>
    </row>
    <row r="20" spans="1:7" ht="46.5" hidden="1">
      <c r="A20" s="57" t="s">
        <v>78</v>
      </c>
      <c r="B20" s="58" t="s">
        <v>81</v>
      </c>
      <c r="C20" s="59"/>
      <c r="D20" s="60"/>
      <c r="E20" s="61">
        <f>D19/C19%</f>
        <v>99.92449421462427</v>
      </c>
      <c r="F20" s="25"/>
      <c r="G20" s="26">
        <f>F20+E20</f>
        <v>99.92449421462427</v>
      </c>
    </row>
    <row r="21" spans="1:7" ht="28.5" customHeight="1" hidden="1">
      <c r="A21" s="57" t="s">
        <v>79</v>
      </c>
      <c r="B21" s="58" t="s">
        <v>80</v>
      </c>
      <c r="C21" s="59"/>
      <c r="D21" s="60"/>
      <c r="E21" s="61"/>
      <c r="F21" s="25"/>
      <c r="G21" s="26">
        <f>F21+E21</f>
        <v>0</v>
      </c>
    </row>
    <row r="22" spans="1:7" ht="28.5" customHeight="1" hidden="1">
      <c r="A22" s="57" t="s">
        <v>79</v>
      </c>
      <c r="B22" s="58" t="s">
        <v>80</v>
      </c>
      <c r="C22" s="59"/>
      <c r="D22" s="60"/>
      <c r="E22" s="61" t="e">
        <f aca="true" t="shared" si="0" ref="E22:E30">D22/C22%</f>
        <v>#DIV/0!</v>
      </c>
      <c r="F22" s="25"/>
      <c r="G22" s="26"/>
    </row>
    <row r="23" spans="1:7" ht="28.5" customHeight="1">
      <c r="A23" s="57" t="s">
        <v>79</v>
      </c>
      <c r="B23" s="58" t="s">
        <v>98</v>
      </c>
      <c r="C23" s="59">
        <v>75</v>
      </c>
      <c r="D23" s="60"/>
      <c r="E23" s="61"/>
      <c r="F23" s="25"/>
      <c r="G23" s="26"/>
    </row>
    <row r="24" spans="1:7" s="11" customFormat="1" ht="29.25" customHeight="1">
      <c r="A24" s="57" t="s">
        <v>49</v>
      </c>
      <c r="B24" s="62" t="s">
        <v>24</v>
      </c>
      <c r="C24" s="59">
        <v>24299.213</v>
      </c>
      <c r="D24" s="60">
        <v>22823.561</v>
      </c>
      <c r="E24" s="61">
        <f t="shared" si="0"/>
        <v>93.92716134469048</v>
      </c>
      <c r="F24" s="25"/>
      <c r="G24" s="26">
        <f>F24+E24</f>
        <v>93.92716134469048</v>
      </c>
    </row>
    <row r="25" spans="1:7" s="11" customFormat="1" ht="22.5" customHeight="1">
      <c r="A25" s="53" t="s">
        <v>68</v>
      </c>
      <c r="B25" s="63" t="s">
        <v>72</v>
      </c>
      <c r="C25" s="55">
        <f>C26</f>
        <v>200</v>
      </c>
      <c r="D25" s="55">
        <f>D26</f>
        <v>162.7</v>
      </c>
      <c r="E25" s="56">
        <f t="shared" si="0"/>
        <v>81.35</v>
      </c>
      <c r="F25" s="29"/>
      <c r="G25" s="30">
        <f>G26</f>
        <v>81.35</v>
      </c>
    </row>
    <row r="26" spans="1:7" s="11" customFormat="1" ht="69.75">
      <c r="A26" s="57" t="s">
        <v>57</v>
      </c>
      <c r="B26" s="62" t="s">
        <v>58</v>
      </c>
      <c r="C26" s="59">
        <v>200</v>
      </c>
      <c r="D26" s="64">
        <v>162.7</v>
      </c>
      <c r="E26" s="61">
        <f t="shared" si="0"/>
        <v>81.35</v>
      </c>
      <c r="F26" s="25"/>
      <c r="G26" s="26">
        <f>F26+E26</f>
        <v>81.35</v>
      </c>
    </row>
    <row r="27" spans="1:7" s="11" customFormat="1" ht="23.25">
      <c r="A27" s="53" t="s">
        <v>59</v>
      </c>
      <c r="B27" s="65" t="s">
        <v>60</v>
      </c>
      <c r="C27" s="66">
        <f>C28+C31+C30</f>
        <v>3376.7</v>
      </c>
      <c r="D27" s="66">
        <f>D28+D30+D31</f>
        <v>3236.9</v>
      </c>
      <c r="E27" s="67">
        <f t="shared" si="0"/>
        <v>95.85986318002786</v>
      </c>
      <c r="F27" s="31">
        <f>F28+F31</f>
        <v>0</v>
      </c>
      <c r="G27" s="32">
        <f>G28+G29+G31</f>
        <v>153.86601026676766</v>
      </c>
    </row>
    <row r="28" spans="1:7" s="11" customFormat="1" ht="44.25" customHeight="1">
      <c r="A28" s="57" t="s">
        <v>62</v>
      </c>
      <c r="B28" s="62" t="s">
        <v>71</v>
      </c>
      <c r="C28" s="59">
        <v>2376.6</v>
      </c>
      <c r="D28" s="64">
        <v>2375</v>
      </c>
      <c r="E28" s="68">
        <f t="shared" si="0"/>
        <v>99.93267693343432</v>
      </c>
      <c r="F28" s="33"/>
      <c r="G28" s="34">
        <f>F28+E28</f>
        <v>99.93267693343432</v>
      </c>
    </row>
    <row r="29" spans="1:7" s="11" customFormat="1" ht="23.25" hidden="1">
      <c r="A29" s="57" t="s">
        <v>69</v>
      </c>
      <c r="B29" s="62" t="s">
        <v>70</v>
      </c>
      <c r="C29" s="59"/>
      <c r="D29" s="69"/>
      <c r="E29" s="68" t="e">
        <f t="shared" si="0"/>
        <v>#DIV/0!</v>
      </c>
      <c r="F29" s="31"/>
      <c r="G29" s="32">
        <f>F29</f>
        <v>0</v>
      </c>
    </row>
    <row r="30" spans="1:7" s="11" customFormat="1" ht="23.25">
      <c r="A30" s="57" t="s">
        <v>69</v>
      </c>
      <c r="B30" s="62" t="s">
        <v>70</v>
      </c>
      <c r="C30" s="59">
        <v>700.1</v>
      </c>
      <c r="D30" s="64">
        <v>700.1</v>
      </c>
      <c r="E30" s="68">
        <f t="shared" si="0"/>
        <v>100</v>
      </c>
      <c r="F30" s="31"/>
      <c r="G30" s="32"/>
    </row>
    <row r="31" spans="1:7" s="11" customFormat="1" ht="64.5" customHeight="1">
      <c r="A31" s="57" t="s">
        <v>55</v>
      </c>
      <c r="B31" s="62" t="s">
        <v>56</v>
      </c>
      <c r="C31" s="59">
        <v>300</v>
      </c>
      <c r="D31" s="64">
        <v>161.8</v>
      </c>
      <c r="E31" s="61">
        <f>D31/C31%</f>
        <v>53.93333333333334</v>
      </c>
      <c r="F31" s="25"/>
      <c r="G31" s="26">
        <f>F31+E31</f>
        <v>53.93333333333334</v>
      </c>
    </row>
    <row r="32" spans="1:7" s="11" customFormat="1" ht="23.25">
      <c r="A32" s="53" t="s">
        <v>6</v>
      </c>
      <c r="B32" s="54" t="s">
        <v>7</v>
      </c>
      <c r="C32" s="55">
        <f>C33+C34</f>
        <v>15252.601</v>
      </c>
      <c r="D32" s="55">
        <f>D33+D34</f>
        <v>15083.181999999999</v>
      </c>
      <c r="E32" s="61">
        <f aca="true" t="shared" si="1" ref="E32:E61">D32/C32%</f>
        <v>98.88924518513267</v>
      </c>
      <c r="F32" s="27">
        <f>F33</f>
        <v>0</v>
      </c>
      <c r="G32" s="28">
        <f>G33+G34</f>
        <v>198.2736050623106</v>
      </c>
    </row>
    <row r="33" spans="1:7" s="11" customFormat="1" ht="40.5" customHeight="1">
      <c r="A33" s="57" t="s">
        <v>61</v>
      </c>
      <c r="B33" s="58" t="s">
        <v>25</v>
      </c>
      <c r="C33" s="59">
        <v>13952.601</v>
      </c>
      <c r="D33" s="60">
        <v>13790.524</v>
      </c>
      <c r="E33" s="61">
        <f t="shared" si="1"/>
        <v>98.83837429307982</v>
      </c>
      <c r="F33" s="24"/>
      <c r="G33" s="35">
        <f>F33+E33</f>
        <v>98.83837429307982</v>
      </c>
    </row>
    <row r="34" spans="1:7" s="11" customFormat="1" ht="56.25" customHeight="1">
      <c r="A34" s="57" t="s">
        <v>63</v>
      </c>
      <c r="B34" s="58" t="s">
        <v>75</v>
      </c>
      <c r="C34" s="59">
        <v>1300</v>
      </c>
      <c r="D34" s="60">
        <v>1292.658</v>
      </c>
      <c r="E34" s="61">
        <f t="shared" si="1"/>
        <v>99.43523076923076</v>
      </c>
      <c r="F34" s="24"/>
      <c r="G34" s="35">
        <f>F34+E34</f>
        <v>99.43523076923076</v>
      </c>
    </row>
    <row r="35" spans="1:7" s="11" customFormat="1" ht="23.25">
      <c r="A35" s="53" t="s">
        <v>0</v>
      </c>
      <c r="B35" s="54" t="s">
        <v>1</v>
      </c>
      <c r="C35" s="55">
        <f>C36</f>
        <v>150</v>
      </c>
      <c r="D35" s="55">
        <f>D36</f>
        <v>149.63</v>
      </c>
      <c r="E35" s="61">
        <f t="shared" si="1"/>
        <v>99.75333333333333</v>
      </c>
      <c r="F35" s="27">
        <f>F36</f>
        <v>0</v>
      </c>
      <c r="G35" s="28">
        <f>G36</f>
        <v>99.75333333333333</v>
      </c>
    </row>
    <row r="36" spans="1:7" s="11" customFormat="1" ht="53.25" customHeight="1">
      <c r="A36" s="70" t="s">
        <v>26</v>
      </c>
      <c r="B36" s="71" t="s">
        <v>27</v>
      </c>
      <c r="C36" s="72">
        <v>150</v>
      </c>
      <c r="D36" s="73">
        <v>149.63</v>
      </c>
      <c r="E36" s="61">
        <f t="shared" si="1"/>
        <v>99.75333333333333</v>
      </c>
      <c r="F36" s="25"/>
      <c r="G36" s="26">
        <f>E36</f>
        <v>99.75333333333333</v>
      </c>
    </row>
    <row r="37" spans="1:7" s="11" customFormat="1" ht="23.25">
      <c r="A37" s="53" t="s">
        <v>2</v>
      </c>
      <c r="B37" s="54" t="s">
        <v>3</v>
      </c>
      <c r="C37" s="55">
        <f>C38+C39+C40+C41</f>
        <v>331655.718</v>
      </c>
      <c r="D37" s="55">
        <f>D38+D39+D40+D41</f>
        <v>318107.189</v>
      </c>
      <c r="E37" s="61">
        <f t="shared" si="1"/>
        <v>95.91488152783786</v>
      </c>
      <c r="F37" s="27"/>
      <c r="G37" s="28">
        <f>G38+G39+G40+G41</f>
        <v>387.3542648948856</v>
      </c>
    </row>
    <row r="38" spans="1:7" s="11" customFormat="1" ht="23.25">
      <c r="A38" s="57" t="s">
        <v>28</v>
      </c>
      <c r="B38" s="58" t="s">
        <v>29</v>
      </c>
      <c r="C38" s="59">
        <v>83609.701</v>
      </c>
      <c r="D38" s="60">
        <v>77467.968</v>
      </c>
      <c r="E38" s="61">
        <f t="shared" si="1"/>
        <v>92.65428182789458</v>
      </c>
      <c r="F38" s="25"/>
      <c r="G38" s="26">
        <f>F38+E38</f>
        <v>92.65428182789458</v>
      </c>
    </row>
    <row r="39" spans="1:7" s="11" customFormat="1" ht="23.25">
      <c r="A39" s="57" t="s">
        <v>30</v>
      </c>
      <c r="B39" s="58" t="s">
        <v>31</v>
      </c>
      <c r="C39" s="59">
        <v>233810.24</v>
      </c>
      <c r="D39" s="60">
        <v>226547.211</v>
      </c>
      <c r="E39" s="61">
        <f t="shared" si="1"/>
        <v>96.89362236658242</v>
      </c>
      <c r="F39" s="25"/>
      <c r="G39" s="26">
        <f>E39+F39</f>
        <v>96.89362236658242</v>
      </c>
    </row>
    <row r="40" spans="1:7" s="11" customFormat="1" ht="23.25">
      <c r="A40" s="57" t="s">
        <v>32</v>
      </c>
      <c r="B40" s="58" t="s">
        <v>33</v>
      </c>
      <c r="C40" s="59">
        <v>3803.47</v>
      </c>
      <c r="D40" s="60">
        <v>3754.653</v>
      </c>
      <c r="E40" s="61">
        <f t="shared" si="1"/>
        <v>98.71651413051765</v>
      </c>
      <c r="F40" s="25"/>
      <c r="G40" s="26">
        <f>E40+F40</f>
        <v>98.71651413051765</v>
      </c>
    </row>
    <row r="41" spans="1:7" s="11" customFormat="1" ht="23.25">
      <c r="A41" s="70" t="s">
        <v>34</v>
      </c>
      <c r="B41" s="71" t="s">
        <v>35</v>
      </c>
      <c r="C41" s="72">
        <v>10432.307</v>
      </c>
      <c r="D41" s="60">
        <v>10337.357</v>
      </c>
      <c r="E41" s="61">
        <f t="shared" si="1"/>
        <v>99.08984656989101</v>
      </c>
      <c r="F41" s="25"/>
      <c r="G41" s="26">
        <f>E41+F41</f>
        <v>99.08984656989101</v>
      </c>
    </row>
    <row r="42" spans="1:7" s="11" customFormat="1" ht="23.25">
      <c r="A42" s="53" t="s">
        <v>4</v>
      </c>
      <c r="B42" s="54" t="s">
        <v>52</v>
      </c>
      <c r="C42" s="55">
        <f>C43+C44</f>
        <v>10142.803</v>
      </c>
      <c r="D42" s="55">
        <f>D43+D44</f>
        <v>10038.888</v>
      </c>
      <c r="E42" s="61">
        <f t="shared" si="1"/>
        <v>98.97548044657874</v>
      </c>
      <c r="F42" s="27">
        <f>SUM(F43:F43)</f>
        <v>0</v>
      </c>
      <c r="G42" s="28">
        <f>SUM(G43:G43)</f>
        <v>98.80414559790592</v>
      </c>
    </row>
    <row r="43" spans="1:7" s="11" customFormat="1" ht="23.25">
      <c r="A43" s="57" t="s">
        <v>36</v>
      </c>
      <c r="B43" s="58" t="s">
        <v>15</v>
      </c>
      <c r="C43" s="59">
        <v>8689.603</v>
      </c>
      <c r="D43" s="60">
        <v>8585.688</v>
      </c>
      <c r="E43" s="61">
        <f t="shared" si="1"/>
        <v>98.80414559790592</v>
      </c>
      <c r="F43" s="25"/>
      <c r="G43" s="26">
        <f>F43+E43</f>
        <v>98.80414559790592</v>
      </c>
    </row>
    <row r="44" spans="1:7" s="11" customFormat="1" ht="46.5">
      <c r="A44" s="57" t="s">
        <v>99</v>
      </c>
      <c r="B44" s="58" t="s">
        <v>100</v>
      </c>
      <c r="C44" s="59">
        <v>1453.2</v>
      </c>
      <c r="D44" s="60">
        <v>1453.2</v>
      </c>
      <c r="E44" s="61">
        <f t="shared" si="1"/>
        <v>100</v>
      </c>
      <c r="F44" s="25"/>
      <c r="G44" s="26"/>
    </row>
    <row r="45" spans="1:7" s="11" customFormat="1" ht="23.25">
      <c r="A45" s="53" t="s">
        <v>38</v>
      </c>
      <c r="B45" s="54" t="s">
        <v>39</v>
      </c>
      <c r="C45" s="55">
        <f>C46+C47+C48+C49</f>
        <v>34070.057</v>
      </c>
      <c r="D45" s="55">
        <f>D46+D47+D48+D49</f>
        <v>32924.883</v>
      </c>
      <c r="E45" s="61">
        <f t="shared" si="1"/>
        <v>96.63876699707312</v>
      </c>
      <c r="F45" s="27">
        <f>SUM(F47:F48)</f>
        <v>0</v>
      </c>
      <c r="G45" s="28">
        <f>G46+G47+G48</f>
        <v>291.8192429460722</v>
      </c>
    </row>
    <row r="46" spans="1:7" s="11" customFormat="1" ht="32.25" customHeight="1">
      <c r="A46" s="57" t="s">
        <v>76</v>
      </c>
      <c r="B46" s="58" t="s">
        <v>77</v>
      </c>
      <c r="C46" s="59">
        <v>3887.2</v>
      </c>
      <c r="D46" s="60">
        <v>3887.177</v>
      </c>
      <c r="E46" s="61">
        <f t="shared" si="1"/>
        <v>99.999408314468</v>
      </c>
      <c r="F46" s="24"/>
      <c r="G46" s="35">
        <f>F46+E46</f>
        <v>99.999408314468</v>
      </c>
    </row>
    <row r="47" spans="1:7" s="11" customFormat="1" ht="34.5" customHeight="1">
      <c r="A47" s="57" t="s">
        <v>40</v>
      </c>
      <c r="B47" s="58" t="s">
        <v>41</v>
      </c>
      <c r="C47" s="59">
        <v>13896.7</v>
      </c>
      <c r="D47" s="60">
        <v>12810.232</v>
      </c>
      <c r="E47" s="61">
        <f t="shared" si="1"/>
        <v>92.1818273403038</v>
      </c>
      <c r="F47" s="25"/>
      <c r="G47" s="35">
        <f>F47+E47</f>
        <v>92.1818273403038</v>
      </c>
    </row>
    <row r="48" spans="1:7" s="11" customFormat="1" ht="35.25" customHeight="1">
      <c r="A48" s="57" t="s">
        <v>42</v>
      </c>
      <c r="B48" s="58" t="s">
        <v>43</v>
      </c>
      <c r="C48" s="59">
        <v>16211.1</v>
      </c>
      <c r="D48" s="60">
        <v>16152.417</v>
      </c>
      <c r="E48" s="61">
        <f t="shared" si="1"/>
        <v>99.63800729130041</v>
      </c>
      <c r="F48" s="25"/>
      <c r="G48" s="35">
        <f>F48+E48</f>
        <v>99.63800729130041</v>
      </c>
    </row>
    <row r="49" spans="1:7" s="11" customFormat="1" ht="35.25" customHeight="1">
      <c r="A49" s="57" t="s">
        <v>94</v>
      </c>
      <c r="B49" s="58" t="s">
        <v>95</v>
      </c>
      <c r="C49" s="59">
        <v>75.057</v>
      </c>
      <c r="D49" s="60">
        <v>75.057</v>
      </c>
      <c r="E49" s="61">
        <f t="shared" si="1"/>
        <v>100</v>
      </c>
      <c r="F49" s="25"/>
      <c r="G49" s="35">
        <f>F49+E49</f>
        <v>100</v>
      </c>
    </row>
    <row r="50" spans="1:7" s="11" customFormat="1" ht="37.5" customHeight="1">
      <c r="A50" s="53" t="s">
        <v>14</v>
      </c>
      <c r="B50" s="54" t="s">
        <v>48</v>
      </c>
      <c r="C50" s="55">
        <f>C51</f>
        <v>1892.732</v>
      </c>
      <c r="D50" s="55">
        <f>D51</f>
        <v>1837.576</v>
      </c>
      <c r="E50" s="61">
        <f t="shared" si="1"/>
        <v>97.08590545306997</v>
      </c>
      <c r="F50" s="27">
        <f>F51</f>
        <v>0</v>
      </c>
      <c r="G50" s="28">
        <f>G51</f>
        <v>97.08590545306997</v>
      </c>
    </row>
    <row r="51" spans="1:7" s="11" customFormat="1" ht="35.25" customHeight="1">
      <c r="A51" s="57" t="s">
        <v>50</v>
      </c>
      <c r="B51" s="58" t="s">
        <v>51</v>
      </c>
      <c r="C51" s="59">
        <v>1892.732</v>
      </c>
      <c r="D51" s="60">
        <v>1837.576</v>
      </c>
      <c r="E51" s="61">
        <f t="shared" si="1"/>
        <v>97.08590545306997</v>
      </c>
      <c r="F51" s="25"/>
      <c r="G51" s="26">
        <f>E51</f>
        <v>97.08590545306997</v>
      </c>
    </row>
    <row r="52" spans="1:7" s="11" customFormat="1" ht="36" customHeight="1">
      <c r="A52" s="53" t="s">
        <v>46</v>
      </c>
      <c r="B52" s="54" t="s">
        <v>47</v>
      </c>
      <c r="C52" s="55">
        <f>C53+C54</f>
        <v>2877.542</v>
      </c>
      <c r="D52" s="55">
        <f>D53+D54</f>
        <v>2877.542</v>
      </c>
      <c r="E52" s="61">
        <f t="shared" si="1"/>
        <v>100</v>
      </c>
      <c r="F52" s="27">
        <f>F53+F54</f>
        <v>0</v>
      </c>
      <c r="G52" s="28">
        <f>G53+G54</f>
        <v>200</v>
      </c>
    </row>
    <row r="53" spans="1:7" s="11" customFormat="1" ht="33" customHeight="1">
      <c r="A53" s="57" t="s">
        <v>73</v>
      </c>
      <c r="B53" s="58" t="s">
        <v>74</v>
      </c>
      <c r="C53" s="59">
        <v>900</v>
      </c>
      <c r="D53" s="60">
        <v>900</v>
      </c>
      <c r="E53" s="61">
        <f t="shared" si="1"/>
        <v>100</v>
      </c>
      <c r="F53" s="24"/>
      <c r="G53" s="35">
        <f>F53+E53</f>
        <v>100</v>
      </c>
    </row>
    <row r="54" spans="1:7" s="11" customFormat="1" ht="33" customHeight="1">
      <c r="A54" s="57" t="s">
        <v>45</v>
      </c>
      <c r="B54" s="58" t="s">
        <v>37</v>
      </c>
      <c r="C54" s="59">
        <v>1977.542</v>
      </c>
      <c r="D54" s="60">
        <v>1977.542</v>
      </c>
      <c r="E54" s="61">
        <f t="shared" si="1"/>
        <v>100</v>
      </c>
      <c r="F54" s="25"/>
      <c r="G54" s="35">
        <f>F54+E54</f>
        <v>100</v>
      </c>
    </row>
    <row r="55" spans="1:7" s="11" customFormat="1" ht="59.25" customHeight="1">
      <c r="A55" s="53" t="s">
        <v>64</v>
      </c>
      <c r="B55" s="54" t="s">
        <v>65</v>
      </c>
      <c r="C55" s="55">
        <f>C56</f>
        <v>247</v>
      </c>
      <c r="D55" s="55">
        <f>D56</f>
        <v>231.018</v>
      </c>
      <c r="E55" s="61">
        <f t="shared" si="1"/>
        <v>93.52955465587044</v>
      </c>
      <c r="F55" s="29"/>
      <c r="G55" s="30">
        <f>G56</f>
        <v>93.52955465587044</v>
      </c>
    </row>
    <row r="56" spans="1:7" s="11" customFormat="1" ht="31.5" customHeight="1">
      <c r="A56" s="57" t="s">
        <v>66</v>
      </c>
      <c r="B56" s="58" t="s">
        <v>67</v>
      </c>
      <c r="C56" s="59">
        <v>247</v>
      </c>
      <c r="D56" s="60">
        <v>231.018</v>
      </c>
      <c r="E56" s="61">
        <f t="shared" si="1"/>
        <v>93.52955465587044</v>
      </c>
      <c r="F56" s="25"/>
      <c r="G56" s="26">
        <f>F56+E56</f>
        <v>93.52955465587044</v>
      </c>
    </row>
    <row r="57" spans="1:7" s="11" customFormat="1" ht="59.25" customHeight="1">
      <c r="A57" s="53" t="s">
        <v>88</v>
      </c>
      <c r="B57" s="54" t="s">
        <v>91</v>
      </c>
      <c r="C57" s="50">
        <f>C58</f>
        <v>39938.066</v>
      </c>
      <c r="D57" s="55">
        <f>D58</f>
        <v>39938.066</v>
      </c>
      <c r="E57" s="61">
        <f t="shared" si="1"/>
        <v>100</v>
      </c>
      <c r="F57" s="25"/>
      <c r="G57" s="26"/>
    </row>
    <row r="58" spans="1:7" s="11" customFormat="1" ht="43.5" customHeight="1">
      <c r="A58" s="57" t="s">
        <v>89</v>
      </c>
      <c r="B58" s="58" t="s">
        <v>90</v>
      </c>
      <c r="C58" s="59">
        <v>39938.066</v>
      </c>
      <c r="D58" s="60">
        <v>39938.066</v>
      </c>
      <c r="E58" s="61">
        <f>D58/C58%</f>
        <v>100</v>
      </c>
      <c r="F58" s="25"/>
      <c r="G58" s="26"/>
    </row>
    <row r="59" spans="1:7" s="11" customFormat="1" ht="23.25">
      <c r="A59" s="53" t="s">
        <v>8</v>
      </c>
      <c r="B59" s="74" t="s">
        <v>5</v>
      </c>
      <c r="C59" s="55">
        <f>C13+C25+C27+C32+C35+C37+C42+C45+C50+C52+C55+C57</f>
        <v>502229.42</v>
      </c>
      <c r="D59" s="55">
        <f>D13+D25+D27+D32+D35+D37+D42+D45+D50+D52+D55+D57</f>
        <v>484035.693</v>
      </c>
      <c r="E59" s="61">
        <f t="shared" si="1"/>
        <v>96.37740716185046</v>
      </c>
      <c r="F59" s="27" t="e">
        <f>G59-E59</f>
        <v>#REF!</v>
      </c>
      <c r="G59" s="28" t="e">
        <f>G13+G25+G27+G32+G35+G37+G42+G45+G50+G52+G55</f>
        <v>#REF!</v>
      </c>
    </row>
    <row r="60" spans="1:7" s="11" customFormat="1" ht="18.75" hidden="1">
      <c r="A60" s="12"/>
      <c r="B60" s="13"/>
      <c r="C60" s="37"/>
      <c r="D60" s="39"/>
      <c r="E60" s="44" t="e">
        <f t="shared" si="1"/>
        <v>#DIV/0!</v>
      </c>
      <c r="F60" s="19"/>
      <c r="G60" s="21"/>
    </row>
    <row r="61" spans="1:7" s="11" customFormat="1" ht="19.5" hidden="1" thickBot="1">
      <c r="A61" s="14"/>
      <c r="B61" s="15"/>
      <c r="C61" s="38"/>
      <c r="D61" s="40"/>
      <c r="E61" s="44" t="e">
        <f t="shared" si="1"/>
        <v>#DIV/0!</v>
      </c>
      <c r="F61" s="22"/>
      <c r="G61" s="23"/>
    </row>
    <row r="62" spans="1:5" ht="21.75" customHeight="1">
      <c r="A62" s="78"/>
      <c r="B62" s="78"/>
      <c r="C62" s="78"/>
      <c r="D62" s="78"/>
      <c r="E62" s="78"/>
    </row>
    <row r="63" spans="1:5" ht="93.75">
      <c r="A63" s="41" t="s">
        <v>85</v>
      </c>
      <c r="B63" s="41"/>
      <c r="C63" s="41"/>
      <c r="D63" s="41" t="s">
        <v>84</v>
      </c>
      <c r="E63" s="41"/>
    </row>
  </sheetData>
  <sheetProtection/>
  <mergeCells count="6">
    <mergeCell ref="B1:G1"/>
    <mergeCell ref="B2:G2"/>
    <mergeCell ref="B3:G3"/>
    <mergeCell ref="B8:B9"/>
    <mergeCell ref="A62:E62"/>
    <mergeCell ref="C5:G5"/>
  </mergeCells>
  <printOptions horizontalCentered="1"/>
  <pageMargins left="0.7874015748031497" right="0.1968503937007874" top="0.1968503937007874" bottom="0.1968503937007874" header="0" footer="0"/>
  <pageSetup horizontalDpi="600" verticalDpi="600" orientation="portrait" paperSize="9" scale="44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TUS</cp:lastModifiedBy>
  <cp:lastPrinted>2019-03-29T11:55:54Z</cp:lastPrinted>
  <dcterms:created xsi:type="dcterms:W3CDTF">1999-10-28T10:18:25Z</dcterms:created>
  <dcterms:modified xsi:type="dcterms:W3CDTF">2019-03-29T11:56:02Z</dcterms:modified>
  <cp:category/>
  <cp:version/>
  <cp:contentType/>
  <cp:contentStatus/>
</cp:coreProperties>
</file>