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602" activeTab="0"/>
  </bookViews>
  <sheets>
    <sheet name="Лист1" sheetId="1" r:id="rId1"/>
    <sheet name="Лист2" sheetId="2" r:id="rId2"/>
    <sheet name="Лист3" sheetId="3" r:id="rId3"/>
  </sheets>
  <definedNames>
    <definedName name="_Date_">'Лист1'!#REF!</definedName>
    <definedName name="_Otchet_Period_Source__AT_ObjectName">'Лист1'!#REF!</definedName>
    <definedName name="_Otchet_Period_Sourse__AT_ObjectName">'Лист1'!#REF!</definedName>
    <definedName name="_Period_">'Лист1'!#REF!</definedName>
    <definedName name="FormSectionFormCode">'Лист1'!#REF!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<sst xmlns="http://schemas.openxmlformats.org/spreadsheetml/2006/main" count="81" uniqueCount="70">
  <si>
    <t>000 1 00 00000 00 0000 000</t>
  </si>
  <si>
    <t>000 2 00 00000 00 0000 000</t>
  </si>
  <si>
    <t>000 1 16 00000 00 0000 000</t>
  </si>
  <si>
    <t>000 1 05 00000 00 0000 000</t>
  </si>
  <si>
    <t>ШТРАФЫ, САНКЦИИ, ВОЗМЕЩЕНИЕ УЩЕРБА</t>
  </si>
  <si>
    <t>БЕЗВОЗМЕЗДНЫЕ ПОСТУПЛЕНИЯ</t>
  </si>
  <si>
    <t>НАЛОГИ НА ПРИБЫЛЬ, ДОХОДЫ</t>
  </si>
  <si>
    <t>000 1 11 00000 00 0000 000</t>
  </si>
  <si>
    <t>Раздел 1. ДОХОДЫ</t>
  </si>
  <si>
    <t>ГОСУДАРСТВЕННАЯ ПОШЛИНА</t>
  </si>
  <si>
    <t>ПЛАТЕЖИ ПРИ ПОЛЬЗОВАНИИ ПРИРОДНЫМИ РЕСУРСАМИ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</si>
  <si>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</si>
  <si>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</si>
  <si>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</si>
  <si>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000 1 08 00000 00 0000 000</t>
  </si>
  <si>
    <t>Единый сельскохозяйственный налог</t>
  </si>
  <si>
    <t>НАЛОГИ НА СОВОКУПНЫЙ ДОХОД</t>
  </si>
  <si>
    <t>Код по бюджетной классификации</t>
  </si>
  <si>
    <t>Наименование показателя</t>
  </si>
  <si>
    <t>ВСЕГО ДОХОДОВ</t>
  </si>
  <si>
    <t xml:space="preserve">Дотации бюджетам муниципальных районов на выравнивание уровня бюджетной обеспеченности </t>
  </si>
  <si>
    <t xml:space="preserve">Субвенции бюджетам муниципальных образований </t>
  </si>
  <si>
    <t xml:space="preserve">Субсидии бюджетам муниципальных образований </t>
  </si>
  <si>
    <t>000 1 14 00000 00 0000 000</t>
  </si>
  <si>
    <t>ДОХОДЫ ОТ ПРОДАЖИ МАТЕРИАЛЬНЫХ И НЕМАТЕРИАЛЬНЫХ АКТИВОВ</t>
  </si>
  <si>
    <t>НАЛОГОВЫЕ И НЕНАЛОГОВЫЕ ДОХОДЫ</t>
  </si>
  <si>
    <t>000 1 01 00000 00 0000 000</t>
  </si>
  <si>
    <t>000 2 02 04014 05 0000 151</t>
  </si>
  <si>
    <t>Изменения</t>
  </si>
  <si>
    <t>План с учетом изменений</t>
  </si>
  <si>
    <t xml:space="preserve">000 207 05 00005 0000 151 </t>
  </si>
  <si>
    <t>Прочие безвозмездные поступления в бюджеты муниципальных районов</t>
  </si>
  <si>
    <t>Единый налог на вмененный доход для отдельных видов деятельности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</si>
  <si>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</si>
  <si>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ДОХОДЫ ОТ ОКАЗАНИЯ ПЛАТНЫХ УСЛУГ И КОМПЕНСАЦИИ ЗАТРАТ ГОСУДАРСТВА  (129)</t>
  </si>
  <si>
    <t>Прочие безвозмездные поступления в бюджеты муниципальных районов( собственные средства) (129)</t>
  </si>
  <si>
    <t xml:space="preserve">000 207 000000 00 0000 000 </t>
  </si>
  <si>
    <t xml:space="preserve">    000 8 90 00000 00 0000 000</t>
  </si>
  <si>
    <t>000  113 00000 00 00000 000</t>
  </si>
  <si>
    <t>000 2 02 00000 00 0000 000</t>
  </si>
  <si>
    <t xml:space="preserve">000 207 00 00000 0000 000 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</si>
  <si>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</si>
  <si>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000 204 00 00000 0000 000</t>
  </si>
  <si>
    <t>Безвозмездные поступления от негосударственных организаций</t>
  </si>
  <si>
    <t>Заместитель главы администрации Быковского муниципального района-начальник финансового отдела                                              Н.В.Евстафьев</t>
  </si>
  <si>
    <t>% выполнения</t>
  </si>
  <si>
    <t>Исполнено</t>
  </si>
  <si>
    <t>Уточненный план</t>
  </si>
  <si>
    <t xml:space="preserve"> 000 1 17 00000 00 0000 000</t>
  </si>
  <si>
    <t>Прочие неналоговые доходы</t>
  </si>
  <si>
    <t>000 1 09 00000 00 0000 000</t>
  </si>
  <si>
    <t>Задолженность и перерасчеты по отмененным налогам, сборам и иным обязательным платежам</t>
  </si>
  <si>
    <t>000 2 18 00000 00 0000 000</t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</si>
  <si>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</si>
  <si>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</si>
  <si>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 имеющих целевое назначение, прошлых лет</t>
  </si>
  <si>
    <t>000  2 02 0000 00 0000 000</t>
  </si>
  <si>
    <t>Межбюджетные трансферты, передаваемые бюджетам муниципальных районов на комлектование книжных фондов библиотек муниципальных образований</t>
  </si>
  <si>
    <t>Приложение  №1</t>
  </si>
  <si>
    <t>Иные межбюджетные трансферты</t>
  </si>
  <si>
    <t xml:space="preserve">000 204 00 00000 0000 000 </t>
  </si>
  <si>
    <t>к решению Быковской районной Думы</t>
  </si>
  <si>
    <t>от                         №</t>
  </si>
  <si>
    <t xml:space="preserve">                                          тыс.рублей</t>
  </si>
  <si>
    <t>Исполнение бюджета за 2018 год</t>
  </si>
  <si>
    <t>7386,032</t>
  </si>
  <si>
    <t>40543,000</t>
  </si>
  <si>
    <t>258195,101</t>
  </si>
  <si>
    <t>40747,249</t>
  </si>
  <si>
    <t>257,500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</si>
</sst>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0.000"/>
    <numFmt numFmtId="174" formatCode="#,##0.0000"/>
    <numFmt numFmtId="175" formatCode="#,##0.00000"/>
    <numFmt numFmtId="176" formatCode="000000"/>
    <numFmt numFmtId="177" formatCode="#,##0.000&quot;р.&quot;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7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7" fillId="33" borderId="0" xfId="0" applyNumberFormat="1" applyFont="1" applyFill="1" applyAlignment="1">
      <alignment vertical="top"/>
    </xf>
    <xf numFmtId="166" fontId="7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166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vertical="top"/>
    </xf>
    <xf numFmtId="166" fontId="6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71" fontId="7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 vertical="center"/>
    </xf>
    <xf numFmtId="172" fontId="7" fillId="33" borderId="13" xfId="0" applyNumberFormat="1" applyFont="1" applyFill="1" applyBorder="1" applyAlignment="1">
      <alignment horizontal="right" vertical="center"/>
    </xf>
    <xf numFmtId="172" fontId="8" fillId="33" borderId="11" xfId="0" applyNumberFormat="1" applyFont="1" applyFill="1" applyBorder="1" applyAlignment="1">
      <alignment horizontal="right" vertical="center" wrapText="1"/>
    </xf>
    <xf numFmtId="172" fontId="8" fillId="33" borderId="13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/>
    </xf>
    <xf numFmtId="172" fontId="8" fillId="33" borderId="13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top" wrapText="1"/>
    </xf>
    <xf numFmtId="0" fontId="49" fillId="0" borderId="14" xfId="33" applyNumberFormat="1" applyFont="1" applyFill="1" applyBorder="1" applyAlignment="1">
      <alignment horizontal="left" wrapText="1" readingOrder="1"/>
      <protection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1" fontId="10" fillId="33" borderId="12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right" vertical="top" wrapText="1"/>
    </xf>
    <xf numFmtId="171" fontId="11" fillId="33" borderId="11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left" vertical="top" wrapText="1"/>
    </xf>
    <xf numFmtId="172" fontId="11" fillId="33" borderId="11" xfId="0" applyNumberFormat="1" applyFont="1" applyFill="1" applyBorder="1" applyAlignment="1">
      <alignment horizontal="center" vertical="center"/>
    </xf>
    <xf numFmtId="172" fontId="8" fillId="33" borderId="17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horizontal="left" vertical="top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 wrapText="1"/>
    </xf>
    <xf numFmtId="166" fontId="7" fillId="33" borderId="0" xfId="0" applyNumberFormat="1" applyFont="1" applyFill="1" applyAlignment="1">
      <alignment horizontal="right"/>
    </xf>
    <xf numFmtId="49" fontId="7" fillId="33" borderId="0" xfId="0" applyNumberFormat="1" applyFont="1" applyFill="1" applyAlignment="1">
      <alignment horizontal="right" vertical="top" indent="1"/>
    </xf>
    <xf numFmtId="0" fontId="7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top" wrapText="1"/>
    </xf>
    <xf numFmtId="166" fontId="7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wrapText="1"/>
    </xf>
    <xf numFmtId="178" fontId="10" fillId="33" borderId="11" xfId="61" applyNumberFormat="1" applyFont="1" applyFill="1" applyBorder="1" applyAlignment="1">
      <alignment vertical="center" wrapText="1"/>
    </xf>
    <xf numFmtId="178" fontId="9" fillId="33" borderId="11" xfId="61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="75" zoomScaleSheetLayoutView="75" zoomScalePageLayoutView="0" workbookViewId="0" topLeftCell="A1">
      <selection activeCell="D36" sqref="D36"/>
    </sheetView>
  </sheetViews>
  <sheetFormatPr defaultColWidth="9.00390625" defaultRowHeight="12.75"/>
  <cols>
    <col min="1" max="1" width="42.375" style="12" customWidth="1"/>
    <col min="2" max="2" width="80.875" style="13" customWidth="1"/>
    <col min="3" max="3" width="21.25390625" style="13" customWidth="1"/>
    <col min="4" max="4" width="20.75390625" style="13" customWidth="1"/>
    <col min="5" max="5" width="19.75390625" style="14" customWidth="1"/>
    <col min="6" max="6" width="18.25390625" style="2" hidden="1" customWidth="1"/>
    <col min="7" max="7" width="17.125" style="2" hidden="1" customWidth="1"/>
    <col min="8" max="16384" width="9.125" style="2" customWidth="1"/>
  </cols>
  <sheetData>
    <row r="1" spans="1:7" ht="18.75">
      <c r="A1" s="1"/>
      <c r="B1" s="57" t="s">
        <v>58</v>
      </c>
      <c r="C1" s="57"/>
      <c r="D1" s="57"/>
      <c r="E1" s="57"/>
      <c r="F1" s="57"/>
      <c r="G1" s="57"/>
    </row>
    <row r="2" spans="1:7" ht="18.75">
      <c r="A2" s="1"/>
      <c r="B2" s="57" t="s">
        <v>61</v>
      </c>
      <c r="C2" s="57"/>
      <c r="D2" s="57"/>
      <c r="E2" s="57"/>
      <c r="F2" s="57"/>
      <c r="G2" s="57"/>
    </row>
    <row r="3" spans="1:7" ht="24" customHeight="1">
      <c r="A3" s="1"/>
      <c r="B3" s="58" t="s">
        <v>62</v>
      </c>
      <c r="C3" s="58"/>
      <c r="D3" s="58"/>
      <c r="E3" s="58"/>
      <c r="F3" s="58"/>
      <c r="G3" s="58"/>
    </row>
    <row r="4" spans="1:5" ht="6" customHeight="1" hidden="1">
      <c r="A4" s="1"/>
      <c r="B4" s="3"/>
      <c r="C4" s="3"/>
      <c r="D4" s="3"/>
      <c r="E4" s="4"/>
    </row>
    <row r="5" spans="1:7" ht="18.75" hidden="1">
      <c r="A5" s="1"/>
      <c r="B5" s="3"/>
      <c r="C5" s="3"/>
      <c r="D5" s="3"/>
      <c r="E5" s="61"/>
      <c r="F5" s="61"/>
      <c r="G5" s="61"/>
    </row>
    <row r="6" spans="1:7" ht="18.75" hidden="1">
      <c r="A6" s="1"/>
      <c r="B6" s="3"/>
      <c r="C6" s="3"/>
      <c r="D6" s="3"/>
      <c r="E6" s="62"/>
      <c r="F6" s="62"/>
      <c r="G6" s="62"/>
    </row>
    <row r="7" spans="1:6" ht="24" customHeight="1" hidden="1">
      <c r="A7" s="1"/>
      <c r="B7" s="3"/>
      <c r="C7" s="3"/>
      <c r="D7" s="63" t="s">
        <v>63</v>
      </c>
      <c r="E7" s="64"/>
      <c r="F7" s="64"/>
    </row>
    <row r="8" spans="1:6" s="5" customFormat="1" ht="39" customHeight="1">
      <c r="A8" s="1"/>
      <c r="B8" s="60" t="s">
        <v>64</v>
      </c>
      <c r="C8" s="24"/>
      <c r="D8" s="64"/>
      <c r="E8" s="64"/>
      <c r="F8" s="64"/>
    </row>
    <row r="9" spans="1:5" s="5" customFormat="1" ht="2.25" customHeight="1" thickBot="1">
      <c r="A9" s="1"/>
      <c r="B9" s="60"/>
      <c r="C9" s="24"/>
      <c r="D9" s="24"/>
      <c r="E9" s="6"/>
    </row>
    <row r="10" spans="1:5" s="5" customFormat="1" ht="19.5" hidden="1" thickBot="1">
      <c r="A10" s="7"/>
      <c r="B10" s="8"/>
      <c r="C10" s="8"/>
      <c r="D10" s="8"/>
      <c r="E10" s="6"/>
    </row>
    <row r="11" spans="1:7" s="5" customFormat="1" ht="56.25">
      <c r="A11" s="26" t="s">
        <v>17</v>
      </c>
      <c r="B11" s="27" t="s">
        <v>18</v>
      </c>
      <c r="C11" s="28" t="s">
        <v>47</v>
      </c>
      <c r="D11" s="27" t="s">
        <v>46</v>
      </c>
      <c r="E11" s="28" t="s">
        <v>45</v>
      </c>
      <c r="F11" s="16" t="s">
        <v>28</v>
      </c>
      <c r="G11" s="9" t="s">
        <v>29</v>
      </c>
    </row>
    <row r="12" spans="1:7" s="10" customFormat="1" ht="20.25">
      <c r="A12" s="29"/>
      <c r="B12" s="30" t="s">
        <v>8</v>
      </c>
      <c r="C12" s="31"/>
      <c r="D12" s="31"/>
      <c r="E12" s="32"/>
      <c r="F12" s="15"/>
      <c r="G12" s="17"/>
    </row>
    <row r="13" spans="1:7" s="11" customFormat="1" ht="32.25" customHeight="1">
      <c r="A13" s="33" t="s">
        <v>0</v>
      </c>
      <c r="B13" s="30" t="s">
        <v>25</v>
      </c>
      <c r="C13" s="34">
        <f>C14+C16+C19+C21+C22+C23+C24+C25+C26</f>
        <v>145730.677</v>
      </c>
      <c r="D13" s="34">
        <f>D14+D16+D19+D21+D22+D23+D24+D25+D26+D27+D20</f>
        <v>148208.26499999998</v>
      </c>
      <c r="E13" s="53">
        <f>D13/C13%</f>
        <v>101.700114245678</v>
      </c>
      <c r="F13" s="20"/>
      <c r="G13" s="21">
        <f>E13</f>
        <v>101.700114245678</v>
      </c>
    </row>
    <row r="14" spans="1:7" ht="26.25" customHeight="1">
      <c r="A14" s="33" t="s">
        <v>26</v>
      </c>
      <c r="B14" s="35" t="s">
        <v>6</v>
      </c>
      <c r="C14" s="34">
        <f>SUM(C15)</f>
        <v>112321.366</v>
      </c>
      <c r="D14" s="34">
        <f>SUM(D15)</f>
        <v>122643.435</v>
      </c>
      <c r="E14" s="53">
        <f>D14/C14%</f>
        <v>109.18976448345545</v>
      </c>
      <c r="F14" s="20"/>
      <c r="G14" s="21">
        <f>E14+F14</f>
        <v>109.18976448345545</v>
      </c>
    </row>
    <row r="15" spans="1:7" ht="31.5" customHeight="1">
      <c r="A15" s="33" t="s">
        <v>26</v>
      </c>
      <c r="B15" s="36" t="s">
        <v>12</v>
      </c>
      <c r="C15" s="37">
        <v>112321.366</v>
      </c>
      <c r="D15" s="38">
        <v>122643.435</v>
      </c>
      <c r="E15" s="54">
        <f>D15/C15%</f>
        <v>109.18976448345545</v>
      </c>
      <c r="F15" s="18"/>
      <c r="G15" s="21">
        <f>E15+F15</f>
        <v>109.18976448345545</v>
      </c>
    </row>
    <row r="16" spans="1:7" ht="29.25" customHeight="1">
      <c r="A16" s="33" t="s">
        <v>3</v>
      </c>
      <c r="B16" s="35" t="s">
        <v>16</v>
      </c>
      <c r="C16" s="34">
        <f>SUM(C17:C18)</f>
        <v>12097.68</v>
      </c>
      <c r="D16" s="34">
        <f>D17+D18</f>
        <v>9046.944</v>
      </c>
      <c r="E16" s="54">
        <f aca="true" t="shared" si="0" ref="E16:E40">D16/C16%</f>
        <v>74.78247068859484</v>
      </c>
      <c r="F16" s="20"/>
      <c r="G16" s="21">
        <f>E16+F16</f>
        <v>74.78247068859484</v>
      </c>
    </row>
    <row r="17" spans="1:7" ht="40.5">
      <c r="A17" s="33" t="s">
        <v>3</v>
      </c>
      <c r="B17" s="36" t="s">
        <v>32</v>
      </c>
      <c r="C17" s="65">
        <v>7297.68</v>
      </c>
      <c r="D17" s="38">
        <v>4454.856</v>
      </c>
      <c r="E17" s="54">
        <f t="shared" si="0"/>
        <v>61.0448252047226</v>
      </c>
      <c r="F17" s="18"/>
      <c r="G17" s="19">
        <f>E17</f>
        <v>61.0448252047226</v>
      </c>
    </row>
    <row r="18" spans="1:7" ht="36" customHeight="1">
      <c r="A18" s="33" t="s">
        <v>3</v>
      </c>
      <c r="B18" s="36" t="s">
        <v>15</v>
      </c>
      <c r="C18" s="37">
        <v>4800</v>
      </c>
      <c r="D18" s="38">
        <v>4592.088</v>
      </c>
      <c r="E18" s="54">
        <f t="shared" si="0"/>
        <v>95.6685</v>
      </c>
      <c r="F18" s="18"/>
      <c r="G18" s="19">
        <f>E18</f>
        <v>95.6685</v>
      </c>
    </row>
    <row r="19" spans="1:7" ht="21.75" customHeight="1">
      <c r="A19" s="33" t="s">
        <v>14</v>
      </c>
      <c r="B19" s="35" t="s">
        <v>9</v>
      </c>
      <c r="C19" s="34">
        <v>2294</v>
      </c>
      <c r="D19" s="34">
        <v>2727.684</v>
      </c>
      <c r="E19" s="54">
        <f t="shared" si="0"/>
        <v>118.90514385353096</v>
      </c>
      <c r="F19" s="22"/>
      <c r="G19" s="19">
        <f>E19</f>
        <v>118.90514385353096</v>
      </c>
    </row>
    <row r="20" spans="1:7" ht="50.25" customHeight="1" hidden="1">
      <c r="A20" s="33" t="s">
        <v>50</v>
      </c>
      <c r="B20" s="51" t="s">
        <v>51</v>
      </c>
      <c r="C20" s="34"/>
      <c r="D20" s="34"/>
      <c r="E20" s="54"/>
      <c r="F20" s="22"/>
      <c r="G20" s="19"/>
    </row>
    <row r="21" spans="1:7" ht="60.75">
      <c r="A21" s="33" t="s">
        <v>7</v>
      </c>
      <c r="B21" s="30" t="s">
        <v>13</v>
      </c>
      <c r="C21" s="34">
        <v>1537.785</v>
      </c>
      <c r="D21" s="34">
        <v>1850.494</v>
      </c>
      <c r="E21" s="54">
        <f t="shared" si="0"/>
        <v>120.3350273282676</v>
      </c>
      <c r="F21" s="22"/>
      <c r="G21" s="23">
        <f>E21</f>
        <v>120.3350273282676</v>
      </c>
    </row>
    <row r="22" spans="1:7" ht="40.5">
      <c r="A22" s="33" t="s">
        <v>11</v>
      </c>
      <c r="B22" s="30" t="s">
        <v>10</v>
      </c>
      <c r="C22" s="34">
        <v>1637.292</v>
      </c>
      <c r="D22" s="34">
        <v>517.688</v>
      </c>
      <c r="E22" s="53">
        <f t="shared" si="0"/>
        <v>31.61855063116414</v>
      </c>
      <c r="F22" s="22"/>
      <c r="G22" s="23">
        <f>E22+F22</f>
        <v>31.61855063116414</v>
      </c>
    </row>
    <row r="23" spans="1:7" ht="40.5">
      <c r="A23" s="33" t="s">
        <v>38</v>
      </c>
      <c r="B23" s="30" t="s">
        <v>34</v>
      </c>
      <c r="C23" s="34">
        <v>11342.575</v>
      </c>
      <c r="D23" s="34">
        <v>9578.2</v>
      </c>
      <c r="E23" s="53">
        <f t="shared" si="0"/>
        <v>84.44466975091635</v>
      </c>
      <c r="F23" s="22"/>
      <c r="G23" s="23">
        <f>E23</f>
        <v>84.44466975091635</v>
      </c>
    </row>
    <row r="24" spans="1:7" ht="40.5">
      <c r="A24" s="33" t="s">
        <v>23</v>
      </c>
      <c r="B24" s="30" t="s">
        <v>24</v>
      </c>
      <c r="C24" s="34">
        <v>3116</v>
      </c>
      <c r="D24" s="56">
        <v>624.762</v>
      </c>
      <c r="E24" s="53">
        <f t="shared" si="0"/>
        <v>20.050128369704748</v>
      </c>
      <c r="F24" s="22"/>
      <c r="G24" s="23">
        <f>E24</f>
        <v>20.050128369704748</v>
      </c>
    </row>
    <row r="25" spans="1:7" s="10" customFormat="1" ht="18.75" customHeight="1">
      <c r="A25" s="39" t="s">
        <v>2</v>
      </c>
      <c r="B25" s="40" t="s">
        <v>4</v>
      </c>
      <c r="C25" s="34">
        <v>1383.979</v>
      </c>
      <c r="D25" s="34">
        <v>1258.278</v>
      </c>
      <c r="E25" s="53">
        <f t="shared" si="0"/>
        <v>90.91741998975418</v>
      </c>
      <c r="F25" s="22"/>
      <c r="G25" s="23">
        <f>E25</f>
        <v>90.91741998975418</v>
      </c>
    </row>
    <row r="26" spans="1:7" s="10" customFormat="1" ht="38.25" customHeight="1" hidden="1">
      <c r="A26" s="41" t="s">
        <v>36</v>
      </c>
      <c r="B26" s="42" t="s">
        <v>35</v>
      </c>
      <c r="C26" s="34"/>
      <c r="D26" s="34"/>
      <c r="E26" s="53" t="e">
        <f t="shared" si="0"/>
        <v>#DIV/0!</v>
      </c>
      <c r="F26" s="22"/>
      <c r="G26" s="23" t="e">
        <f>E26</f>
        <v>#DIV/0!</v>
      </c>
    </row>
    <row r="27" spans="1:7" s="10" customFormat="1" ht="38.25" customHeight="1">
      <c r="A27" s="41" t="s">
        <v>48</v>
      </c>
      <c r="B27" s="42" t="s">
        <v>49</v>
      </c>
      <c r="C27" s="34"/>
      <c r="D27" s="34">
        <v>-39.22</v>
      </c>
      <c r="E27" s="53"/>
      <c r="F27" s="22"/>
      <c r="G27" s="50"/>
    </row>
    <row r="28" spans="1:7" s="10" customFormat="1" ht="48.75" customHeight="1">
      <c r="A28" s="41" t="s">
        <v>1</v>
      </c>
      <c r="B28" s="42" t="s">
        <v>5</v>
      </c>
      <c r="C28" s="34">
        <f>C29+C30+C31+C36+C37+C40</f>
        <v>347328.88200000004</v>
      </c>
      <c r="D28" s="34">
        <f>D29+D30+D31+D36+D37+D40+D41+D42+D39</f>
        <v>339209.03700000007</v>
      </c>
      <c r="E28" s="53">
        <f t="shared" si="0"/>
        <v>97.66220276492874</v>
      </c>
      <c r="F28" s="20">
        <f>F29+F30+F31+F32+F34</f>
        <v>0</v>
      </c>
      <c r="G28" s="20" t="e">
        <f>G29+G30+G31+G32+G34</f>
        <v>#DIV/0!</v>
      </c>
    </row>
    <row r="29" spans="1:7" ht="40.5">
      <c r="A29" s="41" t="s">
        <v>39</v>
      </c>
      <c r="B29" s="43" t="s">
        <v>20</v>
      </c>
      <c r="C29" s="44" t="s">
        <v>66</v>
      </c>
      <c r="D29" s="38">
        <v>40543</v>
      </c>
      <c r="E29" s="53">
        <f t="shared" si="0"/>
        <v>100</v>
      </c>
      <c r="F29" s="18"/>
      <c r="G29" s="19">
        <v>24724</v>
      </c>
    </row>
    <row r="30" spans="1:7" ht="20.25">
      <c r="A30" s="45" t="s">
        <v>39</v>
      </c>
      <c r="B30" s="46" t="s">
        <v>21</v>
      </c>
      <c r="C30" s="47" t="s">
        <v>67</v>
      </c>
      <c r="D30" s="38">
        <v>251026.074</v>
      </c>
      <c r="E30" s="53">
        <f t="shared" si="0"/>
        <v>97.22340703900498</v>
      </c>
      <c r="F30" s="18"/>
      <c r="G30" s="19">
        <f>E30</f>
        <v>97.22340703900498</v>
      </c>
    </row>
    <row r="31" spans="1:7" ht="27.75" customHeight="1">
      <c r="A31" s="41" t="s">
        <v>39</v>
      </c>
      <c r="B31" s="43" t="s">
        <v>22</v>
      </c>
      <c r="C31" s="44" t="s">
        <v>68</v>
      </c>
      <c r="D31" s="38">
        <v>40747.249</v>
      </c>
      <c r="E31" s="53">
        <f t="shared" si="0"/>
        <v>100</v>
      </c>
      <c r="F31" s="18"/>
      <c r="G31" s="19">
        <f>E31+F31</f>
        <v>100</v>
      </c>
    </row>
    <row r="32" spans="1:7" ht="84" customHeight="1" hidden="1">
      <c r="A32" s="41" t="s">
        <v>27</v>
      </c>
      <c r="B32" s="43" t="s">
        <v>33</v>
      </c>
      <c r="C32" s="44"/>
      <c r="D32" s="38"/>
      <c r="E32" s="53" t="e">
        <f t="shared" si="0"/>
        <v>#DIV/0!</v>
      </c>
      <c r="F32" s="18"/>
      <c r="G32" s="19" t="e">
        <f>E32</f>
        <v>#DIV/0!</v>
      </c>
    </row>
    <row r="33" spans="1:7" ht="40.5" hidden="1">
      <c r="A33" s="41" t="s">
        <v>30</v>
      </c>
      <c r="B33" s="43" t="s">
        <v>31</v>
      </c>
      <c r="C33" s="44"/>
      <c r="D33" s="38"/>
      <c r="E33" s="53" t="e">
        <f t="shared" si="0"/>
        <v>#DIV/0!</v>
      </c>
      <c r="F33" s="18"/>
      <c r="G33" s="19" t="e">
        <f>E33</f>
        <v>#DIV/0!</v>
      </c>
    </row>
    <row r="34" spans="1:7" ht="60" customHeight="1" hidden="1">
      <c r="A34" s="41" t="s">
        <v>39</v>
      </c>
      <c r="B34" s="43" t="s">
        <v>41</v>
      </c>
      <c r="C34" s="44"/>
      <c r="D34" s="38"/>
      <c r="E34" s="53" t="e">
        <f t="shared" si="0"/>
        <v>#DIV/0!</v>
      </c>
      <c r="F34" s="18"/>
      <c r="G34" s="19" t="e">
        <f>E34</f>
        <v>#DIV/0!</v>
      </c>
    </row>
    <row r="35" spans="1:7" ht="60" customHeight="1" hidden="1">
      <c r="A35" s="41" t="s">
        <v>56</v>
      </c>
      <c r="B35" s="52" t="s">
        <v>57</v>
      </c>
      <c r="C35" s="44"/>
      <c r="D35" s="38"/>
      <c r="E35" s="53" t="e">
        <f t="shared" si="0"/>
        <v>#DIV/0!</v>
      </c>
      <c r="F35" s="18"/>
      <c r="G35" s="19" t="e">
        <f>E35</f>
        <v>#DIV/0!</v>
      </c>
    </row>
    <row r="36" spans="1:7" ht="27" customHeight="1">
      <c r="A36" s="41" t="s">
        <v>39</v>
      </c>
      <c r="B36" s="25" t="s">
        <v>59</v>
      </c>
      <c r="C36" s="44" t="s">
        <v>69</v>
      </c>
      <c r="D36" s="38">
        <v>257.5</v>
      </c>
      <c r="E36" s="53">
        <f t="shared" si="0"/>
        <v>100</v>
      </c>
      <c r="F36" s="18"/>
      <c r="G36" s="19"/>
    </row>
    <row r="37" spans="1:7" ht="105.75" customHeight="1">
      <c r="A37" s="41" t="s">
        <v>39</v>
      </c>
      <c r="B37" s="43" t="s">
        <v>33</v>
      </c>
      <c r="C37" s="67" t="s">
        <v>65</v>
      </c>
      <c r="D37" s="38">
        <v>7386.032</v>
      </c>
      <c r="E37" s="53">
        <f t="shared" si="0"/>
        <v>100</v>
      </c>
      <c r="F37" s="18"/>
      <c r="G37" s="19">
        <f>E37</f>
        <v>100</v>
      </c>
    </row>
    <row r="38" spans="1:7" ht="67.5" customHeight="1" hidden="1">
      <c r="A38" s="41" t="s">
        <v>42</v>
      </c>
      <c r="B38" s="43" t="s">
        <v>43</v>
      </c>
      <c r="C38" s="44"/>
      <c r="D38" s="38"/>
      <c r="E38" s="53" t="e">
        <f t="shared" si="0"/>
        <v>#DIV/0!</v>
      </c>
      <c r="F38" s="18"/>
      <c r="G38" s="19"/>
    </row>
    <row r="39" spans="1:7" ht="67.5" customHeight="1">
      <c r="A39" s="41" t="s">
        <v>60</v>
      </c>
      <c r="B39" s="43" t="s">
        <v>43</v>
      </c>
      <c r="C39" s="44"/>
      <c r="D39" s="38"/>
      <c r="E39" s="53"/>
      <c r="F39" s="18"/>
      <c r="G39" s="19"/>
    </row>
    <row r="40" spans="1:7" ht="81" customHeight="1">
      <c r="A40" s="41" t="s">
        <v>40</v>
      </c>
      <c r="B40" s="43" t="s">
        <v>35</v>
      </c>
      <c r="C40" s="66">
        <v>200</v>
      </c>
      <c r="D40" s="38">
        <v>128.45</v>
      </c>
      <c r="E40" s="53">
        <f t="shared" si="0"/>
        <v>64.225</v>
      </c>
      <c r="F40" s="18"/>
      <c r="G40" s="19">
        <f>E40</f>
        <v>64.225</v>
      </c>
    </row>
    <row r="41" spans="1:7" ht="122.25" customHeight="1">
      <c r="A41" s="41" t="s">
        <v>52</v>
      </c>
      <c r="B41" s="43" t="s">
        <v>53</v>
      </c>
      <c r="C41" s="44"/>
      <c r="D41" s="38">
        <v>0.077</v>
      </c>
      <c r="E41" s="53"/>
      <c r="F41" s="18"/>
      <c r="G41" s="19"/>
    </row>
    <row r="42" spans="1:7" ht="81" customHeight="1">
      <c r="A42" s="41" t="s">
        <v>54</v>
      </c>
      <c r="B42" s="43" t="s">
        <v>55</v>
      </c>
      <c r="C42" s="44"/>
      <c r="D42" s="38">
        <v>-879.345</v>
      </c>
      <c r="E42" s="53"/>
      <c r="F42" s="18"/>
      <c r="G42" s="19"/>
    </row>
    <row r="43" spans="1:7" s="10" customFormat="1" ht="81.75" customHeight="1">
      <c r="A43" s="48" t="s">
        <v>37</v>
      </c>
      <c r="B43" s="35" t="s">
        <v>19</v>
      </c>
      <c r="C43" s="49">
        <f>SUM(C13+C28)</f>
        <v>493059.559</v>
      </c>
      <c r="D43" s="49">
        <f>SUM(D13+D28)</f>
        <v>487417.302</v>
      </c>
      <c r="E43" s="55">
        <f>D43/C43%</f>
        <v>98.85566420992967</v>
      </c>
      <c r="F43" s="22" t="e">
        <f>G43-E43</f>
        <v>#DIV/0!</v>
      </c>
      <c r="G43" s="23" t="e">
        <f>G13+G28</f>
        <v>#DIV/0!</v>
      </c>
    </row>
    <row r="44" spans="1:5" ht="78.75" customHeight="1">
      <c r="A44" s="59" t="s">
        <v>44</v>
      </c>
      <c r="B44" s="59"/>
      <c r="C44" s="59"/>
      <c r="D44" s="59"/>
      <c r="E44" s="59"/>
    </row>
    <row r="45" spans="1:5" ht="81.75" customHeight="1">
      <c r="A45" s="59"/>
      <c r="B45" s="59"/>
      <c r="C45" s="59"/>
      <c r="D45" s="59"/>
      <c r="E45" s="59"/>
    </row>
  </sheetData>
  <sheetProtection/>
  <mergeCells count="9">
    <mergeCell ref="B1:G1"/>
    <mergeCell ref="B2:G2"/>
    <mergeCell ref="B3:G3"/>
    <mergeCell ref="A45:E45"/>
    <mergeCell ref="B8:B9"/>
    <mergeCell ref="E5:G5"/>
    <mergeCell ref="E6:G6"/>
    <mergeCell ref="A44:E44"/>
    <mergeCell ref="D7:F8"/>
  </mergeCell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51" r:id="rId1"/>
  <headerFooter alignWithMargins="0">
    <oddHeader>&amp;R&amp;P</oddHeader>
  </headerFooter>
  <colBreaks count="1" manualBreakCount="1">
    <brk id="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TUS</cp:lastModifiedBy>
  <cp:lastPrinted>2018-03-15T07:09:58Z</cp:lastPrinted>
  <dcterms:created xsi:type="dcterms:W3CDTF">1999-10-28T10:18:25Z</dcterms:created>
  <dcterms:modified xsi:type="dcterms:W3CDTF">2019-03-21T12:07:05Z</dcterms:modified>
  <cp:category/>
  <cp:version/>
  <cp:contentType/>
  <cp:contentStatus/>
</cp:coreProperties>
</file>